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<sst xmlns="http://schemas.openxmlformats.org/spreadsheetml/2006/main" count="168" uniqueCount="131">
  <si>
    <t>Наименование мероприятия</t>
  </si>
  <si>
    <t>Показатели результативности муниципальных долгосрочных целевых программ</t>
  </si>
  <si>
    <t>Объем ассигнований (тыс. рублей)</t>
  </si>
  <si>
    <t>Степень выполнения мероприятий</t>
  </si>
  <si>
    <t>Наименование показателя результативности мероприятия</t>
  </si>
  <si>
    <t>Ед. измерения</t>
  </si>
  <si>
    <t>план</t>
  </si>
  <si>
    <t>факт</t>
  </si>
  <si>
    <t>Отклонение (%)</t>
  </si>
  <si>
    <t>Уточненный план бюджетных ассигнований на год (тыс. руб.)</t>
  </si>
  <si>
    <t>Исполнение (кассовые расходы) (тыс. руб.)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</si>
  <si>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</si>
  <si>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</si>
  <si>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</si>
  <si>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</si>
  <si>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</si>
  <si>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Всего по Программе</t>
  </si>
  <si>
    <t>%</t>
  </si>
  <si>
    <t>Рождаемость</t>
  </si>
  <si>
    <t>на 1000 чел. населени</t>
  </si>
  <si>
    <t>Смертность</t>
  </si>
  <si>
    <t>Количество посещений на одного жителя</t>
  </si>
  <si>
    <t>посещение</t>
  </si>
  <si>
    <t>Процент выполнения дополнительной диспансеризации граждан</t>
  </si>
  <si>
    <t>Колисество вызовов СМП на 1000 человек населения</t>
  </si>
  <si>
    <t>вызовов</t>
  </si>
  <si>
    <t>2.Подпрограмма «Предупреждение и борьба с социально значимыми заболеваниями»</t>
  </si>
  <si>
    <t>Уровень госпитализации в МУЗ "ЦГБ"</t>
  </si>
  <si>
    <t>Случаев на 1000 чел. населения</t>
  </si>
  <si>
    <t xml:space="preserve">Средняя длительность пребывания больного на круглосуточной койке </t>
  </si>
  <si>
    <t>дн.</t>
  </si>
  <si>
    <t>Заболеваемость туберкулезом</t>
  </si>
  <si>
    <t>на 100 тыс.нас.</t>
  </si>
  <si>
    <t xml:space="preserve">смертность от туберкулеза </t>
  </si>
  <si>
    <t>Направление «Формирование здорового образа жизни. (Центр здоровья) »</t>
  </si>
  <si>
    <t>Количество человек прошедших обследоваение</t>
  </si>
  <si>
    <t>чел.</t>
  </si>
  <si>
    <t>Направление «Мероприятия по борьбе с туберкулезом»</t>
  </si>
  <si>
    <t>Направление «Мероприятия по предупреждению распространения заболевания, вызванного вирусом иммунодефицита человека (ВИЧ-инфекция), диагностике и лечению ВИЧ-инфекции и ассоциированных заболеваний с синдромом приобретенного иммунодефицита человека»</t>
  </si>
  <si>
    <t>Охват ВИЧинфецированных больных диспансерным наблюдением</t>
  </si>
  <si>
    <t>Направление «Мероприятия по проведению вакцинопрофилактики</t>
  </si>
  <si>
    <t>Выполнение плана по вакцинации против Геппатита В</t>
  </si>
  <si>
    <t>Направление «Мероприятия по совершенствованию медицинской помощи больным с сосудистыми заболеваниями»</t>
  </si>
  <si>
    <t>Больничная летальность от острого инфаркта миокарда</t>
  </si>
  <si>
    <t>Больничная летальность от острого нарушения мозгового кровообращения</t>
  </si>
  <si>
    <t>Проведенотромболизисов больным с острым инфарктом миакарда</t>
  </si>
  <si>
    <t>шт.</t>
  </si>
  <si>
    <t>Направление «Мероприятия по борьбе с сахарным диабетом»</t>
  </si>
  <si>
    <t>1Показатель средней продолжительности жизни больных сахарным диабетом 1 типа:</t>
  </si>
  <si>
    <t>- Мужчины</t>
  </si>
  <si>
    <t>- Женщины</t>
  </si>
  <si>
    <t>лет</t>
  </si>
  <si>
    <t>51-52</t>
  </si>
  <si>
    <t>50-52</t>
  </si>
  <si>
    <t>57-58</t>
  </si>
  <si>
    <t>Направление «Мероприятия по борьбе с онкологическими заболеваниями»</t>
  </si>
  <si>
    <t>Смертность от злокачественных новообразоваений</t>
  </si>
  <si>
    <t>на 100 тыс. чел. населения</t>
  </si>
  <si>
    <t>Удельный вес 4 клинической группы в общем часле больных с впервые установленным диагнозом</t>
  </si>
  <si>
    <t>Направление «Мероприятия по обеспечению санитарной охраны территории и предупреждению природно-очаговых и особо опасных инфекций среди населения в городе Батайске»</t>
  </si>
  <si>
    <t>Направление «Определение наличия в  организме наркотических и других психотропных веществ»</t>
  </si>
  <si>
    <t>Финансирование осуществляется сорласно запланированной квоте</t>
  </si>
  <si>
    <t>Увеличение укомплектованности здравоохранения врачами</t>
  </si>
  <si>
    <t>Аттестованно врачей</t>
  </si>
  <si>
    <t xml:space="preserve">Не учились более 5 лет </t>
  </si>
  <si>
    <t>врачей</t>
  </si>
  <si>
    <t>средних мед. работников</t>
  </si>
  <si>
    <t xml:space="preserve">Подпрограмма </t>
  </si>
  <si>
    <t>Среднегодовое количество врачей-терапевтов,врачей -педиатров, врачей общей практики получающих доплаты</t>
  </si>
  <si>
    <t>0</t>
  </si>
  <si>
    <t>57</t>
  </si>
  <si>
    <t xml:space="preserve">Количество специалистов, получающих доплаты "Молодым специалистам" </t>
  </si>
  <si>
    <t>средний мед. персонал</t>
  </si>
  <si>
    <t>прочий персонал</t>
  </si>
  <si>
    <t>Среднего персонала</t>
  </si>
  <si>
    <t>Среднегодовое количество сотрудников скорой помощи, получающих доплаты</t>
  </si>
  <si>
    <t>Колицество сотрудников обслуживающих дошкольные учреждения образования</t>
  </si>
  <si>
    <t>Колицество сотрудников обслуживающих школьные учреждения образования</t>
  </si>
  <si>
    <t>12 чел. Получают доплаты (3 врача, 9 мед.сестер) Размер доплат- врачи-2000руб, мед.сестры-1400 руб.</t>
  </si>
  <si>
    <t xml:space="preserve">Получают доплату 19 врачей и 52 человек среднего персонала молодых специалистов, прочий персонал- 6человек,(Специалисты с высшим образованием- 2000руб., с средним – 1400 руб.). </t>
  </si>
  <si>
    <t>Финансирование не запланированно</t>
  </si>
  <si>
    <t>Количество учреждений здравоохранения на содержание которых требуются средства</t>
  </si>
  <si>
    <t xml:space="preserve">Установленно программное обеспечения регистратуры центральной поликлиники города. Установлен терминала самозаписи на прием. </t>
  </si>
  <si>
    <t>Количество терминалов самозаписи</t>
  </si>
  <si>
    <t>Капитальный ремонт обыектов здравоохранения</t>
  </si>
  <si>
    <t>Проведение кап. ремонта поликлиники №1 (взрослой). Платежные поручения  №7379, №7380 от 23.03.2010,№7511 от 29.03.2010, №8070 от 31.03.2010. текущий ремонт опер. Блока — платежное поручение №1057 от 22.01.2010. Кап. Ремонт детского отделения — платежные поручения № 1058 от 22.01.2010, № 1176 от 25.01.2010, №1177 от 25.01.2010, №  2151 от 01.02.2010, №1302 от 26.01.2010,№3205 от 10.02.2010</t>
  </si>
  <si>
    <t>Количество проводимых "Дней донора"</t>
  </si>
  <si>
    <t>Направление</t>
  </si>
  <si>
    <t>Финансирование противопожарных и антитеррористических мероприятий:</t>
  </si>
  <si>
    <t>Количество зданий оборудованных противопожарной сигнализацией</t>
  </si>
  <si>
    <t>Количество объектов с выводом на ПЧ-25</t>
  </si>
  <si>
    <t xml:space="preserve">По итогам работы за год  рождаемость составляет 17,7 на 1000 чел. населения, что на 18,1% больше, чем в 2009 году. Смертность - 14,3 на 1000 чел. населения , что на 4,6% меньше чем в 2009 году.Естественный прирост населения составляет +3,3. </t>
  </si>
  <si>
    <t>Наблюдается снижение показателя за счет уменьшения гарантированных объемов.</t>
  </si>
  <si>
    <t xml:space="preserve">Наблюдается снижение плана количества вызовов за счет реализации программы "Снижение неэффективных расходов". На 1 квартал запланированно подписание межмуниципального соглашения об оплате вызовов из с.Красный сад из средств Азовского муниципалитета. </t>
  </si>
  <si>
    <t>Наблюдаетсяувеличение показателя за счет обслуживания граждан с других территорий</t>
  </si>
  <si>
    <t>Наблюдается улучшение показателя за счет рационализации использования стандартов медицинской помощи</t>
  </si>
  <si>
    <t>взрослых</t>
  </si>
  <si>
    <t>детей с 15.12.2010</t>
  </si>
  <si>
    <t>В рамках дополнительной диспансеризации взрослого населения в  2010 году плановое значение человек, прошедших осмотр составляет 2 300 человек, осмотрено 2479 человек, что на 7,1% превышает плановое значение.</t>
  </si>
  <si>
    <t xml:space="preserve">В декабре 2010 года на базе детского поликлинического отделения №1 за счет средств областного – 1700 тыс. руб. и местного бюджета -900 тыс.руб. открыт центр здоровья для детей. </t>
  </si>
  <si>
    <t>В 2010 году родилось 1 896 детей. Неонатальный  скрининг на галактоземию, муковисцидоз и адреногенитальный синдром, а так же  аудиологический скрининг  детей первого года жизни был проведен всем новорожденным (100%), в результате обследований наследственные заболевания не обнаружены.В 2010 году среди детей-сирот и детей, находящихся в трудной жизненной ситуации,  пребывающих в стационарных подразделениях учреждения , прошли диспансеризацию 86 человек.</t>
  </si>
  <si>
    <t>Ежемесяцно в ГУЗ "МИАЦ" Ростовской области сдается отчет о выполнении данного мероприятия</t>
  </si>
  <si>
    <t xml:space="preserve">Наблюдается снижение показателя из за увеличения времени одного обследования, за счет поставленного оборудования из МЗРО. В адрес МЗРО было направленно письмо с просьбой об уменьшении плана с обоснованием. </t>
  </si>
  <si>
    <t>Удельный вес больных туберкулезом выявленных в фазе распада увеличился на 11% в сравнении с 2009 годом в связи с увеличением количества заболевших среди неработающего контингента граждан, а так же за счет уменьшения количества больных с туберкулезом, впервые выявленных. В 2009 и 2010 году количества больных с туберкулезом, впервые выявленных составляло 20 человек.</t>
  </si>
  <si>
    <t>Удельный вес больных, выявленных в фазе распада</t>
  </si>
  <si>
    <t>Проанализировав причину снижения показателя выяснилось, что поводами для увольнения в большинстве случаев стали выход на пенсию по возрасту и перевод в другие лечебные заведения, чаще всего связанное с повышением в должности. За период 2009-2010года  вышли на пенсию по возрасту – 13 человек, в другие лечебные учреждения переведены – 9 человек.</t>
  </si>
  <si>
    <t>На 01.03.2011 года – 80,9%                            Мероприятия по созданию необходимых условий реализации профилактических программ на этапе первичной медицинской помощи ( подготовка и переподготовка врачей). Проведено обучение 8 специалистов по специализации «Терапия» и «Педиатрия». Денежные выплаты медицинскому персоналу первичного звена получают 205 человек, из них 110 человек участковые врачи терапевты, педиатры, врачи общей практики и 95 человек сотрудники отделения скорой медицинской помощи.Доплаты сотрудникам МУЗ «ЦГБ» (сотрудники ОСПМ. Участковые врачи терапевты, педиатры, врачи общей практики, молодые специалисты).  Сотрудникам ОСМП, участковым врачи терапевтам, педиатрам, врачам общей практики доплаты в размере – 10 000 рублей, среднему мед. персоналу, обслуживающих вышеперечисленных врачей  - 5000 рублей. Молодым специалистам с высшим образованием – 2000 рублей, со средним – 1500 рублей.</t>
  </si>
  <si>
    <t>На базе поликлинического отделения №4 ежеквартально проводятся "День донора" с участием жителей города.</t>
  </si>
  <si>
    <t>Закуплен автомобиль ВАЗ 2107 для поликлиническогй службы.</t>
  </si>
  <si>
    <t>1.Подпрограмма «Выполнение функций муниципальными учреждениями здравоохранения в соответствии с установленным муниципальным заданием»</t>
  </si>
  <si>
    <t>3.Подпрограмма «Лекарственное обеспечение льготных категорий граждан»</t>
  </si>
  <si>
    <t>4.Подпрограмма «Обеспечение граждан дорогостоящими видами медицинской помощи»</t>
  </si>
  <si>
    <t>5.Подпрограмма «Совершенствование подготовки медицинских кадров»</t>
  </si>
  <si>
    <t>7.Подпрограмма «Развитие службы детства и родовспоможения»</t>
  </si>
  <si>
    <t>8.Подпрограмма «Укрепление материально-технической базы муниципальных учреждений здравоохранения»</t>
  </si>
  <si>
    <t>9.Подпрограмма «Мероприятия по донорству»</t>
  </si>
  <si>
    <t>11.Подпрограмма  «Финансирование расходных обязательств, возникающих при выполнении полномочий органов местного самоуправления по вопросам местного значения»</t>
  </si>
  <si>
    <t xml:space="preserve"> 6.«Повышение уровня заработной платы некоторых категорий работников здравоохранения»</t>
  </si>
  <si>
    <t>Проведени противоклещевая обработка территории</t>
  </si>
  <si>
    <t>Н.М.Пивненко</t>
  </si>
  <si>
    <t>Отчет об исполнении ДЦП "Развитие здравоохранения города Батайска в 2011  году"</t>
  </si>
  <si>
    <t>Строительство терапевтического корпуса</t>
  </si>
  <si>
    <t>Содержание МБУЗ "Стоматологическая поликлиника"</t>
  </si>
  <si>
    <t>Закупка работ по замене наполньного плиточного покрытия</t>
  </si>
  <si>
    <t>Приобретение оборудования, мебели для детского, ренген и кардиологического отделений</t>
  </si>
  <si>
    <t>Приобретение оборудования из резервного фонда Администрации РО</t>
  </si>
  <si>
    <t>13023</t>
  </si>
  <si>
    <t>13688,4</t>
  </si>
  <si>
    <t>10.  Подпрограмма «Содержание муниципальных учреждений здравоохранения»</t>
  </si>
  <si>
    <t>Организация городского склада для хранения иммунобиологических препаратов</t>
  </si>
  <si>
    <t>Главный врач МБУЗ "ЦГБ"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</si>
</sst>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2" fontId="2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9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10" fontId="2" fillId="0" borderId="16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justify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0"/>
  <sheetViews>
    <sheetView tabSelected="1" zoomScalePageLayoutView="0" workbookViewId="0" topLeftCell="A4">
      <pane xSplit="12" ySplit="3" topLeftCell="M7" activePane="bottomRight" state="frozen"/>
      <selection pane="topLeft" activeCell="A4" sqref="A4"/>
      <selection pane="topRight" activeCell="M4" sqref="M4"/>
      <selection pane="bottomLeft" activeCell="A7" sqref="A7"/>
      <selection pane="bottomRight" activeCell="G80" sqref="G80"/>
    </sheetView>
  </sheetViews>
  <sheetFormatPr defaultColWidth="9.140625" defaultRowHeight="15"/>
  <cols>
    <col min="1" max="1" width="22.00390625" style="8" customWidth="1"/>
    <col min="2" max="2" width="12.421875" style="8" customWidth="1"/>
    <col min="3" max="4" width="5.140625" style="8" customWidth="1"/>
    <col min="5" max="5" width="4.7109375" style="8" customWidth="1"/>
    <col min="6" max="6" width="5.140625" style="8" customWidth="1"/>
    <col min="7" max="7" width="9.00390625" style="51" customWidth="1"/>
    <col min="8" max="8" width="7.7109375" style="51" customWidth="1"/>
    <col min="9" max="9" width="11.57421875" style="51" customWidth="1"/>
    <col min="10" max="10" width="8.140625" style="51" customWidth="1"/>
    <col min="11" max="11" width="8.8515625" style="51" customWidth="1"/>
    <col min="12" max="12" width="9.28125" style="51" customWidth="1"/>
    <col min="13" max="13" width="7.7109375" style="51" customWidth="1"/>
    <col min="14" max="14" width="9.421875" style="51" customWidth="1"/>
    <col min="15" max="16" width="8.8515625" style="51" customWidth="1"/>
    <col min="17" max="17" width="25.7109375" style="51" customWidth="1"/>
    <col min="18" max="18" width="9.140625" style="51" customWidth="1"/>
    <col min="19" max="16384" width="9.140625" style="8" customWidth="1"/>
  </cols>
  <sheetData>
    <row r="1" ht="3.75" customHeight="1"/>
    <row r="2" spans="4:16" ht="19.5" thickBot="1">
      <c r="D2" s="124" t="s">
        <v>120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7" ht="59.25" customHeight="1" thickBot="1">
      <c r="A3" s="115" t="s">
        <v>0</v>
      </c>
      <c r="B3" s="118" t="s">
        <v>1</v>
      </c>
      <c r="C3" s="119"/>
      <c r="D3" s="119"/>
      <c r="E3" s="119"/>
      <c r="F3" s="120"/>
      <c r="G3" s="121" t="s">
        <v>2</v>
      </c>
      <c r="H3" s="122"/>
      <c r="I3" s="122"/>
      <c r="J3" s="122"/>
      <c r="K3" s="122"/>
      <c r="L3" s="122"/>
      <c r="M3" s="122"/>
      <c r="N3" s="122"/>
      <c r="O3" s="122"/>
      <c r="P3" s="123"/>
      <c r="Q3" s="129" t="s">
        <v>3</v>
      </c>
    </row>
    <row r="4" spans="1:17" ht="74.25" customHeight="1" thickBot="1">
      <c r="A4" s="116"/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21" t="s">
        <v>9</v>
      </c>
      <c r="H4" s="122"/>
      <c r="I4" s="122"/>
      <c r="J4" s="122"/>
      <c r="K4" s="123"/>
      <c r="L4" s="121" t="s">
        <v>10</v>
      </c>
      <c r="M4" s="122"/>
      <c r="N4" s="122"/>
      <c r="O4" s="122"/>
      <c r="P4" s="123"/>
      <c r="Q4" s="130"/>
    </row>
    <row r="5" spans="1:17" ht="50.25" customHeight="1" thickBot="1">
      <c r="A5" s="117"/>
      <c r="B5" s="117"/>
      <c r="C5" s="117"/>
      <c r="D5" s="117"/>
      <c r="E5" s="117"/>
      <c r="F5" s="117"/>
      <c r="G5" s="52" t="s">
        <v>11</v>
      </c>
      <c r="H5" s="52" t="s">
        <v>12</v>
      </c>
      <c r="I5" s="52" t="s">
        <v>13</v>
      </c>
      <c r="J5" s="52" t="s">
        <v>14</v>
      </c>
      <c r="K5" s="52" t="s">
        <v>15</v>
      </c>
      <c r="L5" s="52" t="s">
        <v>11</v>
      </c>
      <c r="M5" s="52" t="s">
        <v>12</v>
      </c>
      <c r="N5" s="52" t="s">
        <v>13</v>
      </c>
      <c r="O5" s="52" t="s">
        <v>14</v>
      </c>
      <c r="P5" s="52" t="s">
        <v>15</v>
      </c>
      <c r="Q5" s="52"/>
    </row>
    <row r="6" spans="1:17" ht="12" thickBot="1">
      <c r="A6" s="13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</row>
    <row r="7" spans="1:17" ht="41.25" customHeight="1" thickBot="1">
      <c r="A7" s="42" t="s">
        <v>16</v>
      </c>
      <c r="B7" s="43"/>
      <c r="C7" s="43"/>
      <c r="D7" s="43"/>
      <c r="E7" s="43"/>
      <c r="F7" s="43"/>
      <c r="G7" s="53">
        <f>G8+G16+G41+G48+G59+G71</f>
        <v>114219.90000000001</v>
      </c>
      <c r="H7" s="54">
        <f>H8+H16+H39+H40+H41+H48+H58+H59+H69+H71+H72</f>
        <v>19469.7</v>
      </c>
      <c r="I7" s="54">
        <f>I8+I16+I39+I40+I41+I48+I58+I59+I69+I71+I72</f>
        <v>15892.8</v>
      </c>
      <c r="J7" s="54">
        <f>J8+J16+J39+J40+J41+J48+J58+J59+J69+J71+J72</f>
        <v>78685.09999999999</v>
      </c>
      <c r="K7" s="54">
        <f>K8+K16+K39+K40+K41+K48+K58+K59+K69+K71+K72</f>
        <v>172.3</v>
      </c>
      <c r="L7" s="54">
        <f>M7+N7+O7+P7</f>
        <v>110540.7</v>
      </c>
      <c r="M7" s="54">
        <f>M48+M59</f>
        <v>18171.9</v>
      </c>
      <c r="N7" s="54">
        <f>N41+N59</f>
        <v>15773.6</v>
      </c>
      <c r="O7" s="54">
        <f>O8+O16+O39+O40+O41+O48+O58+O59+O69+O71+O72</f>
        <v>76422.9</v>
      </c>
      <c r="P7" s="54">
        <f>P8+P16+P39+P40+P41+P48+P58+P59+P69+P71+P72</f>
        <v>172.3</v>
      </c>
      <c r="Q7" s="55">
        <f>L7/G7</f>
        <v>0.9677884501737437</v>
      </c>
    </row>
    <row r="8" spans="1:19" ht="114.75" customHeight="1">
      <c r="A8" s="1" t="s">
        <v>109</v>
      </c>
      <c r="B8" s="10"/>
      <c r="C8" s="10"/>
      <c r="D8" s="10"/>
      <c r="E8" s="10"/>
      <c r="F8" s="10"/>
      <c r="G8" s="56">
        <f>J8</f>
        <v>44060.9</v>
      </c>
      <c r="H8" s="57"/>
      <c r="I8" s="57"/>
      <c r="J8" s="57">
        <v>44060.9</v>
      </c>
      <c r="K8" s="57"/>
      <c r="L8" s="57">
        <f>O8</f>
        <v>41873.6</v>
      </c>
      <c r="M8" s="57"/>
      <c r="N8" s="57"/>
      <c r="O8" s="57">
        <v>41873.6</v>
      </c>
      <c r="P8" s="57"/>
      <c r="Q8" s="58">
        <f>L8/G8</f>
        <v>0.9503573463093127</v>
      </c>
      <c r="S8" s="44"/>
    </row>
    <row r="9" spans="1:17" ht="27" customHeight="1">
      <c r="A9" s="5"/>
      <c r="B9" s="2" t="s">
        <v>18</v>
      </c>
      <c r="C9" s="2" t="s">
        <v>19</v>
      </c>
      <c r="D9" s="2">
        <v>14.9</v>
      </c>
      <c r="E9" s="2">
        <v>17.7</v>
      </c>
      <c r="F9" s="2">
        <f>E9-D9</f>
        <v>2.799999999999999</v>
      </c>
      <c r="G9" s="59"/>
      <c r="H9" s="59"/>
      <c r="I9" s="59"/>
      <c r="J9" s="59"/>
      <c r="K9" s="59"/>
      <c r="L9" s="59"/>
      <c r="M9" s="59"/>
      <c r="N9" s="59"/>
      <c r="O9" s="59"/>
      <c r="P9" s="60"/>
      <c r="Q9" s="107" t="s">
        <v>91</v>
      </c>
    </row>
    <row r="10" spans="1:17" ht="78" customHeight="1">
      <c r="A10" s="10"/>
      <c r="B10" s="2" t="s">
        <v>20</v>
      </c>
      <c r="C10" s="2" t="s">
        <v>19</v>
      </c>
      <c r="D10" s="2">
        <v>15.1</v>
      </c>
      <c r="E10" s="2">
        <v>14.4</v>
      </c>
      <c r="F10" s="2">
        <f>E10-D10</f>
        <v>-0.6999999999999993</v>
      </c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108"/>
    </row>
    <row r="11" spans="1:19" ht="36.75" customHeight="1">
      <c r="A11" s="2"/>
      <c r="B11" s="2" t="s">
        <v>21</v>
      </c>
      <c r="C11" s="2" t="s">
        <v>22</v>
      </c>
      <c r="D11" s="2">
        <v>8.1</v>
      </c>
      <c r="E11" s="2">
        <v>7.9</v>
      </c>
      <c r="F11" s="7">
        <v>-2.5</v>
      </c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4" t="s">
        <v>92</v>
      </c>
      <c r="R11" s="65"/>
      <c r="S11" s="1"/>
    </row>
    <row r="12" spans="1:19" ht="101.25" customHeight="1">
      <c r="A12" s="2"/>
      <c r="B12" s="2" t="s">
        <v>23</v>
      </c>
      <c r="C12" s="2" t="s">
        <v>17</v>
      </c>
      <c r="D12" s="2">
        <v>100.7</v>
      </c>
      <c r="E12" s="2">
        <v>107.8</v>
      </c>
      <c r="F12" s="2">
        <v>7.1</v>
      </c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6" t="s">
        <v>98</v>
      </c>
      <c r="R12" s="65"/>
      <c r="S12" s="1"/>
    </row>
    <row r="13" spans="1:19" ht="112.5" customHeight="1">
      <c r="A13" s="1"/>
      <c r="B13" s="2" t="s">
        <v>24</v>
      </c>
      <c r="C13" s="2" t="s">
        <v>25</v>
      </c>
      <c r="D13" s="2">
        <v>409.5</v>
      </c>
      <c r="E13" s="2">
        <v>389</v>
      </c>
      <c r="F13" s="7">
        <f>E13/D13*100</f>
        <v>94.99389499389498</v>
      </c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64" t="s">
        <v>93</v>
      </c>
      <c r="R13" s="65"/>
      <c r="S13" s="1"/>
    </row>
    <row r="14" spans="1:19" ht="35.25" customHeight="1">
      <c r="A14" s="3"/>
      <c r="B14" s="2" t="s">
        <v>27</v>
      </c>
      <c r="C14" s="2" t="s">
        <v>28</v>
      </c>
      <c r="D14" s="2">
        <v>189</v>
      </c>
      <c r="E14" s="2">
        <v>196</v>
      </c>
      <c r="F14" s="11">
        <f>E14-D14</f>
        <v>7</v>
      </c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64" t="s">
        <v>94</v>
      </c>
      <c r="R14" s="65"/>
      <c r="S14" s="1"/>
    </row>
    <row r="15" spans="1:19" ht="33.75" customHeight="1">
      <c r="A15" s="1"/>
      <c r="B15" s="2" t="s">
        <v>29</v>
      </c>
      <c r="C15" s="2" t="s">
        <v>30</v>
      </c>
      <c r="D15" s="2">
        <v>9.5</v>
      </c>
      <c r="E15" s="2">
        <v>9.4</v>
      </c>
      <c r="F15" s="11">
        <f>E15-D15</f>
        <v>-0.09999999999999964</v>
      </c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4" t="s">
        <v>95</v>
      </c>
      <c r="R15" s="65"/>
      <c r="S15" s="1"/>
    </row>
    <row r="16" spans="1:19" ht="79.5" customHeight="1">
      <c r="A16" s="23" t="s">
        <v>26</v>
      </c>
      <c r="B16" s="30"/>
      <c r="C16" s="30"/>
      <c r="D16" s="30"/>
      <c r="E16" s="30"/>
      <c r="F16" s="30"/>
      <c r="G16" s="67">
        <f>H16+I16+J16+K16</f>
        <v>253.2</v>
      </c>
      <c r="H16" s="67">
        <f>H20</f>
        <v>0</v>
      </c>
      <c r="I16" s="67"/>
      <c r="J16" s="67">
        <f>J20+J24+J25+J38</f>
        <v>102.69999999999999</v>
      </c>
      <c r="K16" s="67">
        <v>150.5</v>
      </c>
      <c r="L16" s="67">
        <f>O16+P16</f>
        <v>124.39999999999999</v>
      </c>
      <c r="M16" s="67"/>
      <c r="N16" s="67"/>
      <c r="O16" s="67">
        <f>O20+O24+O25+O38</f>
        <v>102.6</v>
      </c>
      <c r="P16" s="68">
        <v>21.8</v>
      </c>
      <c r="Q16" s="69">
        <f>L16/G16</f>
        <v>0.4913112164296998</v>
      </c>
      <c r="R16" s="65"/>
      <c r="S16" s="1"/>
    </row>
    <row r="17" spans="1:19" ht="45">
      <c r="A17" s="33" t="s">
        <v>34</v>
      </c>
      <c r="B17" s="28" t="s">
        <v>35</v>
      </c>
      <c r="C17" s="125" t="s">
        <v>36</v>
      </c>
      <c r="D17" s="36"/>
      <c r="E17" s="36"/>
      <c r="F17" s="36"/>
      <c r="G17" s="70"/>
      <c r="H17" s="70"/>
      <c r="I17" s="70"/>
      <c r="J17" s="70"/>
      <c r="K17" s="70"/>
      <c r="L17" s="70"/>
      <c r="M17" s="70"/>
      <c r="N17" s="70"/>
      <c r="O17" s="70"/>
      <c r="P17" s="71"/>
      <c r="Q17" s="71"/>
      <c r="R17" s="65"/>
      <c r="S17" s="1"/>
    </row>
    <row r="18" spans="1:19" ht="94.5" customHeight="1">
      <c r="A18" s="33"/>
      <c r="B18" s="28" t="s">
        <v>96</v>
      </c>
      <c r="C18" s="126"/>
      <c r="D18" s="37">
        <v>5000</v>
      </c>
      <c r="E18" s="37">
        <v>4290</v>
      </c>
      <c r="F18" s="37">
        <f>E18/D18*100</f>
        <v>85.8</v>
      </c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71" t="s">
        <v>102</v>
      </c>
      <c r="R18" s="65"/>
      <c r="S18" s="1"/>
    </row>
    <row r="19" spans="1:19" ht="88.5" customHeight="1">
      <c r="A19" s="33"/>
      <c r="B19" s="28" t="s">
        <v>97</v>
      </c>
      <c r="C19" s="127"/>
      <c r="D19" s="37">
        <v>50</v>
      </c>
      <c r="E19" s="37">
        <v>50</v>
      </c>
      <c r="F19" s="37">
        <v>0</v>
      </c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72" t="s">
        <v>99</v>
      </c>
      <c r="R19" s="65"/>
      <c r="S19" s="1"/>
    </row>
    <row r="20" spans="1:19" ht="99" customHeight="1">
      <c r="A20" s="33" t="s">
        <v>37</v>
      </c>
      <c r="B20" s="38" t="s">
        <v>31</v>
      </c>
      <c r="C20" s="38" t="s">
        <v>32</v>
      </c>
      <c r="D20" s="38">
        <v>74.7</v>
      </c>
      <c r="E20" s="39">
        <v>59.1</v>
      </c>
      <c r="F20" s="39">
        <f>E20-D20</f>
        <v>-15.600000000000001</v>
      </c>
      <c r="G20" s="70">
        <f>H20+I20+J20</f>
        <v>0</v>
      </c>
      <c r="H20" s="73"/>
      <c r="I20" s="73"/>
      <c r="J20" s="73"/>
      <c r="K20" s="70"/>
      <c r="L20" s="70"/>
      <c r="M20" s="70"/>
      <c r="N20" s="70"/>
      <c r="O20" s="70"/>
      <c r="P20" s="71"/>
      <c r="Q20" s="111" t="s">
        <v>103</v>
      </c>
      <c r="R20" s="65"/>
      <c r="S20" s="1"/>
    </row>
    <row r="21" spans="1:17" ht="45">
      <c r="A21" s="40"/>
      <c r="B21" s="28" t="s">
        <v>33</v>
      </c>
      <c r="C21" s="38" t="s">
        <v>32</v>
      </c>
      <c r="D21" s="28">
        <v>19.7</v>
      </c>
      <c r="E21" s="28">
        <v>24.2</v>
      </c>
      <c r="F21" s="28">
        <f>E21-D21</f>
        <v>4.5</v>
      </c>
      <c r="G21" s="73"/>
      <c r="H21" s="73"/>
      <c r="I21" s="73"/>
      <c r="J21" s="73"/>
      <c r="K21" s="73"/>
      <c r="L21" s="73"/>
      <c r="M21" s="73"/>
      <c r="N21" s="73"/>
      <c r="O21" s="73"/>
      <c r="P21" s="74"/>
      <c r="Q21" s="111"/>
    </row>
    <row r="22" spans="1:17" ht="40.5" customHeight="1">
      <c r="A22" s="41"/>
      <c r="B22" s="28" t="s">
        <v>104</v>
      </c>
      <c r="C22" s="38" t="s">
        <v>17</v>
      </c>
      <c r="D22" s="28">
        <v>41.7</v>
      </c>
      <c r="E22" s="28">
        <v>52.7</v>
      </c>
      <c r="F22" s="28">
        <f>E22-D22</f>
        <v>11</v>
      </c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112"/>
    </row>
    <row r="23" spans="1:17" ht="240" customHeight="1">
      <c r="A23" s="33" t="s">
        <v>38</v>
      </c>
      <c r="B23" s="28" t="s">
        <v>39</v>
      </c>
      <c r="C23" s="20" t="s">
        <v>17</v>
      </c>
      <c r="D23" s="20">
        <v>95</v>
      </c>
      <c r="E23" s="20">
        <v>97</v>
      </c>
      <c r="F23" s="20">
        <f>E23-D23</f>
        <v>2</v>
      </c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1:17" ht="53.25">
      <c r="A24" s="4" t="s">
        <v>40</v>
      </c>
      <c r="B24" s="21" t="s">
        <v>41</v>
      </c>
      <c r="C24" s="22" t="s">
        <v>17</v>
      </c>
      <c r="D24" s="22">
        <v>100</v>
      </c>
      <c r="E24" s="22">
        <v>100</v>
      </c>
      <c r="F24" s="22">
        <v>0</v>
      </c>
      <c r="G24" s="75">
        <f>J24+K24</f>
        <v>102.8</v>
      </c>
      <c r="H24" s="75"/>
      <c r="I24" s="75"/>
      <c r="J24" s="75">
        <v>62.8</v>
      </c>
      <c r="K24" s="75">
        <v>40</v>
      </c>
      <c r="L24" s="75">
        <f>P24+O24</f>
        <v>102.7</v>
      </c>
      <c r="M24" s="75"/>
      <c r="N24" s="75"/>
      <c r="O24" s="75">
        <v>62.7</v>
      </c>
      <c r="P24" s="76">
        <v>40</v>
      </c>
      <c r="Q24" s="77">
        <f>P24/G24</f>
        <v>0.38910505836575876</v>
      </c>
    </row>
    <row r="25" spans="1:17" ht="87.75" customHeight="1">
      <c r="A25" s="4" t="s">
        <v>42</v>
      </c>
      <c r="B25" s="22"/>
      <c r="C25" s="22"/>
      <c r="D25" s="22"/>
      <c r="E25" s="22"/>
      <c r="F25" s="22"/>
      <c r="G25" s="75">
        <f>J25+K25</f>
        <v>0</v>
      </c>
      <c r="H25" s="75"/>
      <c r="I25" s="75"/>
      <c r="J25" s="75"/>
      <c r="K25" s="75"/>
      <c r="L25" s="75">
        <f>O25+P25</f>
        <v>0</v>
      </c>
      <c r="M25" s="75"/>
      <c r="N25" s="75"/>
      <c r="O25" s="75"/>
      <c r="P25" s="76"/>
      <c r="Q25" s="77" t="e">
        <f>L25/G25</f>
        <v>#DIV/0!</v>
      </c>
    </row>
    <row r="26" spans="1:17" ht="56.25">
      <c r="A26" s="10"/>
      <c r="B26" s="2" t="s">
        <v>43</v>
      </c>
      <c r="C26" s="6" t="s">
        <v>17</v>
      </c>
      <c r="D26" s="6">
        <v>13.5</v>
      </c>
      <c r="E26" s="6">
        <v>13.3</v>
      </c>
      <c r="F26" s="6">
        <v>-0.2</v>
      </c>
      <c r="G26" s="63"/>
      <c r="H26" s="63"/>
      <c r="I26" s="61"/>
      <c r="J26" s="61"/>
      <c r="K26" s="61"/>
      <c r="L26" s="61"/>
      <c r="M26" s="61"/>
      <c r="N26" s="61"/>
      <c r="O26" s="61"/>
      <c r="P26" s="62"/>
      <c r="Q26" s="62"/>
    </row>
    <row r="27" spans="1:17" ht="78.75">
      <c r="A27" s="10"/>
      <c r="B27" s="2" t="s">
        <v>44</v>
      </c>
      <c r="C27" s="6" t="s">
        <v>17</v>
      </c>
      <c r="D27" s="6">
        <v>25.7</v>
      </c>
      <c r="E27" s="6">
        <v>17.6</v>
      </c>
      <c r="F27" s="6">
        <v>-8.1</v>
      </c>
      <c r="G27" s="63"/>
      <c r="H27" s="63"/>
      <c r="I27" s="61"/>
      <c r="J27" s="61"/>
      <c r="K27" s="61"/>
      <c r="L27" s="61"/>
      <c r="M27" s="61"/>
      <c r="N27" s="61"/>
      <c r="O27" s="61"/>
      <c r="P27" s="62"/>
      <c r="Q27" s="62"/>
    </row>
    <row r="28" spans="1:17" ht="67.5">
      <c r="A28" s="10"/>
      <c r="B28" s="6" t="s">
        <v>45</v>
      </c>
      <c r="C28" s="6" t="s">
        <v>46</v>
      </c>
      <c r="D28" s="6">
        <v>40</v>
      </c>
      <c r="E28" s="6">
        <v>58</v>
      </c>
      <c r="F28" s="15">
        <v>1.45</v>
      </c>
      <c r="G28" s="63"/>
      <c r="H28" s="63"/>
      <c r="I28" s="61"/>
      <c r="J28" s="61"/>
      <c r="K28" s="61"/>
      <c r="L28" s="61"/>
      <c r="M28" s="61"/>
      <c r="N28" s="61"/>
      <c r="O28" s="61"/>
      <c r="P28" s="62"/>
      <c r="Q28" s="62"/>
    </row>
    <row r="29" spans="1:17" ht="48" customHeight="1">
      <c r="A29" s="1" t="s">
        <v>47</v>
      </c>
      <c r="B29" s="2"/>
      <c r="C29" s="2"/>
      <c r="D29" s="2"/>
      <c r="E29" s="2"/>
      <c r="F29" s="2"/>
      <c r="G29" s="63">
        <v>60.5</v>
      </c>
      <c r="H29" s="63"/>
      <c r="I29" s="61"/>
      <c r="J29" s="61"/>
      <c r="K29" s="61">
        <v>60.5</v>
      </c>
      <c r="L29" s="61"/>
      <c r="M29" s="61"/>
      <c r="N29" s="61"/>
      <c r="O29" s="61"/>
      <c r="P29" s="62"/>
      <c r="Q29" s="62"/>
    </row>
    <row r="30" spans="1:17" ht="90">
      <c r="A30" s="10"/>
      <c r="B30" s="16" t="s">
        <v>48</v>
      </c>
      <c r="C30" s="2"/>
      <c r="D30" s="2"/>
      <c r="E30" s="2"/>
      <c r="F30" s="2"/>
      <c r="G30" s="63"/>
      <c r="H30" s="63"/>
      <c r="I30" s="61"/>
      <c r="J30" s="61"/>
      <c r="K30" s="61"/>
      <c r="L30" s="61"/>
      <c r="M30" s="61"/>
      <c r="N30" s="61"/>
      <c r="O30" s="61"/>
      <c r="P30" s="62"/>
      <c r="Q30" s="62"/>
    </row>
    <row r="31" spans="1:17" ht="11.25">
      <c r="A31" s="10"/>
      <c r="C31" s="10"/>
      <c r="D31" s="10"/>
      <c r="E31" s="10"/>
      <c r="F31" s="10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62"/>
    </row>
    <row r="32" spans="1:17" ht="11.25">
      <c r="A32" s="10"/>
      <c r="B32" s="9" t="s">
        <v>49</v>
      </c>
      <c r="C32" s="10" t="s">
        <v>51</v>
      </c>
      <c r="D32" s="10" t="s">
        <v>53</v>
      </c>
      <c r="E32" s="10" t="s">
        <v>52</v>
      </c>
      <c r="F32" s="10"/>
      <c r="G32" s="61"/>
      <c r="H32" s="61"/>
      <c r="I32" s="61"/>
      <c r="J32" s="61"/>
      <c r="K32" s="61"/>
      <c r="L32" s="61"/>
      <c r="M32" s="61"/>
      <c r="N32" s="61"/>
      <c r="O32" s="61"/>
      <c r="P32" s="62"/>
      <c r="Q32" s="62"/>
    </row>
    <row r="33" spans="1:17" ht="11.25">
      <c r="A33" s="10"/>
      <c r="B33" s="8" t="s">
        <v>50</v>
      </c>
      <c r="C33" s="10" t="s">
        <v>51</v>
      </c>
      <c r="D33" s="10" t="s">
        <v>54</v>
      </c>
      <c r="E33" s="10" t="s">
        <v>54</v>
      </c>
      <c r="F33" s="10"/>
      <c r="G33" s="61"/>
      <c r="H33" s="61"/>
      <c r="I33" s="61"/>
      <c r="J33" s="61"/>
      <c r="K33" s="61"/>
      <c r="L33" s="61"/>
      <c r="M33" s="61"/>
      <c r="N33" s="61"/>
      <c r="O33" s="61"/>
      <c r="P33" s="62"/>
      <c r="Q33" s="62"/>
    </row>
    <row r="34" spans="1:17" ht="62.25" customHeight="1">
      <c r="A34" s="1" t="s">
        <v>55</v>
      </c>
      <c r="B34" s="10"/>
      <c r="C34" s="10"/>
      <c r="D34" s="10"/>
      <c r="E34" s="10"/>
      <c r="F34" s="10"/>
      <c r="G34" s="61"/>
      <c r="H34" s="61"/>
      <c r="I34" s="61"/>
      <c r="J34" s="61"/>
      <c r="K34" s="61"/>
      <c r="L34" s="61"/>
      <c r="M34" s="61"/>
      <c r="N34" s="61"/>
      <c r="O34" s="61"/>
      <c r="P34" s="62"/>
      <c r="Q34" s="62"/>
    </row>
    <row r="35" spans="1:17" ht="67.5">
      <c r="A35" s="10"/>
      <c r="B35" s="6" t="s">
        <v>56</v>
      </c>
      <c r="C35" s="2" t="s">
        <v>57</v>
      </c>
      <c r="D35" s="17">
        <v>242.9</v>
      </c>
      <c r="E35" s="10">
        <v>192.8</v>
      </c>
      <c r="F35" s="10">
        <f>E35/D35*100-100</f>
        <v>-20.625771922601885</v>
      </c>
      <c r="G35" s="61"/>
      <c r="H35" s="61"/>
      <c r="I35" s="61"/>
      <c r="J35" s="61"/>
      <c r="K35" s="61"/>
      <c r="L35" s="61"/>
      <c r="M35" s="61"/>
      <c r="N35" s="61"/>
      <c r="O35" s="61"/>
      <c r="P35" s="62"/>
      <c r="Q35" s="62"/>
    </row>
    <row r="36" spans="1:17" ht="78.75">
      <c r="A36" s="10"/>
      <c r="B36" s="18" t="s">
        <v>58</v>
      </c>
      <c r="C36" s="14" t="s">
        <v>17</v>
      </c>
      <c r="D36" s="14">
        <v>30.5</v>
      </c>
      <c r="E36" s="14">
        <v>15.7</v>
      </c>
      <c r="F36" s="14">
        <f>E36-D36</f>
        <v>-14.8</v>
      </c>
      <c r="G36" s="61"/>
      <c r="H36" s="61"/>
      <c r="I36" s="61"/>
      <c r="J36" s="61"/>
      <c r="K36" s="61"/>
      <c r="L36" s="61"/>
      <c r="M36" s="61"/>
      <c r="N36" s="61"/>
      <c r="O36" s="61"/>
      <c r="P36" s="62"/>
      <c r="Q36" s="62"/>
    </row>
    <row r="37" spans="1:17" ht="187.5" customHeight="1">
      <c r="A37" s="33" t="s">
        <v>59</v>
      </c>
      <c r="B37" s="20"/>
      <c r="C37" s="20"/>
      <c r="D37" s="20"/>
      <c r="E37" s="20"/>
      <c r="F37" s="20"/>
      <c r="G37" s="73">
        <v>50</v>
      </c>
      <c r="H37" s="73"/>
      <c r="I37" s="73"/>
      <c r="J37" s="73"/>
      <c r="K37" s="73">
        <v>50</v>
      </c>
      <c r="L37" s="73">
        <v>50</v>
      </c>
      <c r="M37" s="73"/>
      <c r="N37" s="73"/>
      <c r="O37" s="73"/>
      <c r="P37" s="74">
        <v>50</v>
      </c>
      <c r="Q37" s="78" t="s">
        <v>118</v>
      </c>
    </row>
    <row r="38" spans="1:17" ht="93" customHeight="1">
      <c r="A38" s="1" t="s">
        <v>60</v>
      </c>
      <c r="B38" s="10"/>
      <c r="C38" s="10"/>
      <c r="D38" s="10"/>
      <c r="E38" s="10"/>
      <c r="F38" s="10"/>
      <c r="G38" s="61"/>
      <c r="H38" s="79"/>
      <c r="I38" s="80"/>
      <c r="J38" s="80">
        <v>39.9</v>
      </c>
      <c r="K38" s="80"/>
      <c r="L38" s="80"/>
      <c r="M38" s="80"/>
      <c r="N38" s="80"/>
      <c r="O38" s="80">
        <v>39.9</v>
      </c>
      <c r="P38" s="81"/>
      <c r="Q38" s="62"/>
    </row>
    <row r="39" spans="1:17" ht="71.25" customHeight="1">
      <c r="A39" s="1" t="s">
        <v>110</v>
      </c>
      <c r="B39" s="10"/>
      <c r="C39" s="10"/>
      <c r="D39" s="10"/>
      <c r="E39" s="10"/>
      <c r="F39" s="10"/>
      <c r="G39" s="61" t="s">
        <v>61</v>
      </c>
      <c r="H39" s="79"/>
      <c r="I39" s="80"/>
      <c r="J39" s="80"/>
      <c r="K39" s="80"/>
      <c r="L39" s="80"/>
      <c r="M39" s="80"/>
      <c r="N39" s="80"/>
      <c r="O39" s="80"/>
      <c r="P39" s="81"/>
      <c r="Q39" s="62"/>
    </row>
    <row r="40" spans="1:17" ht="81.75" customHeight="1">
      <c r="A40" s="1" t="s">
        <v>111</v>
      </c>
      <c r="B40" s="10"/>
      <c r="C40" s="10"/>
      <c r="D40" s="10"/>
      <c r="E40" s="10"/>
      <c r="F40" s="10"/>
      <c r="G40" s="61" t="s">
        <v>61</v>
      </c>
      <c r="H40" s="79"/>
      <c r="I40" s="80"/>
      <c r="J40" s="80"/>
      <c r="K40" s="80"/>
      <c r="L40" s="80"/>
      <c r="M40" s="80"/>
      <c r="N40" s="80"/>
      <c r="O40" s="80"/>
      <c r="P40" s="81"/>
      <c r="Q40" s="62"/>
    </row>
    <row r="41" spans="1:17" ht="42.75">
      <c r="A41" s="4" t="s">
        <v>112</v>
      </c>
      <c r="B41" s="24"/>
      <c r="C41" s="24"/>
      <c r="D41" s="24"/>
      <c r="E41" s="24"/>
      <c r="F41" s="24"/>
      <c r="G41" s="82">
        <f>I41+J41+K41</f>
        <v>192.8</v>
      </c>
      <c r="H41" s="82"/>
      <c r="I41" s="82">
        <v>192.8</v>
      </c>
      <c r="J41" s="82"/>
      <c r="K41" s="82"/>
      <c r="L41" s="82">
        <f>N41+O41+P41</f>
        <v>183.1</v>
      </c>
      <c r="M41" s="83"/>
      <c r="N41" s="84">
        <v>183.1</v>
      </c>
      <c r="O41" s="84"/>
      <c r="P41" s="85"/>
      <c r="Q41" s="86">
        <f>L41/G41</f>
        <v>0.9496887966804979</v>
      </c>
    </row>
    <row r="42" spans="1:17" ht="58.5" customHeight="1">
      <c r="A42" s="10"/>
      <c r="B42" s="1" t="s">
        <v>62</v>
      </c>
      <c r="C42" s="2" t="s">
        <v>17</v>
      </c>
      <c r="D42" s="2">
        <v>83.5</v>
      </c>
      <c r="E42" s="10">
        <v>77.9</v>
      </c>
      <c r="F42" s="10">
        <f>E42-D42</f>
        <v>-5.599999999999994</v>
      </c>
      <c r="G42" s="61"/>
      <c r="H42" s="61"/>
      <c r="I42" s="61"/>
      <c r="J42" s="61"/>
      <c r="K42" s="61"/>
      <c r="L42" s="61"/>
      <c r="M42" s="61"/>
      <c r="N42" s="61"/>
      <c r="O42" s="61"/>
      <c r="P42" s="62"/>
      <c r="Q42" s="113" t="s">
        <v>105</v>
      </c>
    </row>
    <row r="43" spans="1:17" ht="22.5">
      <c r="A43" s="10"/>
      <c r="B43" s="1" t="s">
        <v>63</v>
      </c>
      <c r="C43" s="2" t="s">
        <v>17</v>
      </c>
      <c r="D43" s="2">
        <v>48.7</v>
      </c>
      <c r="E43" s="10">
        <v>48.8</v>
      </c>
      <c r="F43" s="10">
        <f>E43-D43</f>
        <v>0.09999999999999432</v>
      </c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114"/>
    </row>
    <row r="44" spans="1:17" ht="27" customHeight="1">
      <c r="A44" s="10"/>
      <c r="B44" s="9" t="s">
        <v>64</v>
      </c>
      <c r="C44" s="2" t="s">
        <v>17</v>
      </c>
      <c r="D44" s="10"/>
      <c r="E44" s="10"/>
      <c r="F44" s="10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114"/>
    </row>
    <row r="45" spans="1:17" ht="38.25" customHeight="1">
      <c r="A45" s="10"/>
      <c r="B45" s="2" t="s">
        <v>65</v>
      </c>
      <c r="C45" s="2"/>
      <c r="D45" s="10">
        <v>0.66</v>
      </c>
      <c r="E45" s="10">
        <v>0.33</v>
      </c>
      <c r="F45" s="10">
        <f>E45-D45</f>
        <v>-0.33</v>
      </c>
      <c r="G45" s="61"/>
      <c r="H45" s="61"/>
      <c r="I45" s="61"/>
      <c r="J45" s="61"/>
      <c r="K45" s="61"/>
      <c r="L45" s="61"/>
      <c r="M45" s="61"/>
      <c r="N45" s="61"/>
      <c r="O45" s="61"/>
      <c r="P45" s="62"/>
      <c r="Q45" s="114"/>
    </row>
    <row r="46" spans="1:17" ht="305.25" customHeight="1">
      <c r="A46" s="10"/>
      <c r="B46" s="2" t="s">
        <v>66</v>
      </c>
      <c r="C46" s="2"/>
      <c r="D46" s="10">
        <v>4.67</v>
      </c>
      <c r="E46" s="10">
        <v>4.03</v>
      </c>
      <c r="F46" s="10">
        <f>E46-D46</f>
        <v>-0.6399999999999997</v>
      </c>
      <c r="G46" s="61"/>
      <c r="H46" s="61"/>
      <c r="I46" s="61"/>
      <c r="J46" s="61"/>
      <c r="K46" s="61"/>
      <c r="L46" s="61"/>
      <c r="M46" s="61"/>
      <c r="N46" s="61"/>
      <c r="O46" s="61"/>
      <c r="P46" s="62"/>
      <c r="Q46" s="66" t="s">
        <v>106</v>
      </c>
    </row>
    <row r="47" spans="1:17" ht="35.25" customHeight="1">
      <c r="A47" s="1" t="s">
        <v>67</v>
      </c>
      <c r="B47" s="10"/>
      <c r="C47" s="10"/>
      <c r="D47" s="10"/>
      <c r="E47" s="10"/>
      <c r="F47" s="10"/>
      <c r="G47" s="61"/>
      <c r="H47" s="61"/>
      <c r="I47" s="61"/>
      <c r="J47" s="61"/>
      <c r="K47" s="61"/>
      <c r="L47" s="61"/>
      <c r="M47" s="61"/>
      <c r="N47" s="61"/>
      <c r="O47" s="61"/>
      <c r="P47" s="62"/>
      <c r="Q47" s="62"/>
    </row>
    <row r="48" spans="1:17" ht="79.5" customHeight="1">
      <c r="A48" s="23" t="s">
        <v>117</v>
      </c>
      <c r="B48" s="24"/>
      <c r="C48" s="24"/>
      <c r="D48" s="24"/>
      <c r="E48" s="24"/>
      <c r="F48" s="24"/>
      <c r="G48" s="82">
        <f>H48+J48</f>
        <v>21677.9</v>
      </c>
      <c r="H48" s="82">
        <v>19469.7</v>
      </c>
      <c r="I48" s="82"/>
      <c r="J48" s="82">
        <v>2208.2</v>
      </c>
      <c r="K48" s="82"/>
      <c r="L48" s="82">
        <f>M48+O48</f>
        <v>20373.5</v>
      </c>
      <c r="M48" s="82">
        <f>M49+M55</f>
        <v>18171.9</v>
      </c>
      <c r="N48" s="82"/>
      <c r="O48" s="82">
        <f>O51+O56+O57</f>
        <v>2201.6</v>
      </c>
      <c r="P48" s="87"/>
      <c r="Q48" s="86">
        <f>L48/G48</f>
        <v>0.9398281198824608</v>
      </c>
    </row>
    <row r="49" spans="1:17" ht="98.25" customHeight="1">
      <c r="A49" s="25"/>
      <c r="B49" s="26" t="s">
        <v>68</v>
      </c>
      <c r="C49" s="25" t="s">
        <v>36</v>
      </c>
      <c r="D49" s="25" t="s">
        <v>70</v>
      </c>
      <c r="E49" s="25" t="s">
        <v>70</v>
      </c>
      <c r="F49" s="25" t="s">
        <v>69</v>
      </c>
      <c r="G49" s="99" t="str">
        <f>H49</f>
        <v>13688,4</v>
      </c>
      <c r="H49" s="99" t="s">
        <v>127</v>
      </c>
      <c r="I49" s="73"/>
      <c r="J49" s="73"/>
      <c r="K49" s="73"/>
      <c r="L49" s="99" t="str">
        <f>M49</f>
        <v>13023</v>
      </c>
      <c r="M49" s="102" t="s">
        <v>126</v>
      </c>
      <c r="N49" s="73"/>
      <c r="O49" s="73"/>
      <c r="P49" s="74"/>
      <c r="Q49" s="109" t="s">
        <v>101</v>
      </c>
    </row>
    <row r="50" spans="1:17" ht="24" customHeight="1">
      <c r="A50" s="20"/>
      <c r="B50" s="26" t="s">
        <v>74</v>
      </c>
      <c r="C50" s="27" t="s">
        <v>36</v>
      </c>
      <c r="D50" s="20">
        <v>58</v>
      </c>
      <c r="E50" s="20">
        <v>58</v>
      </c>
      <c r="F50" s="20">
        <v>0</v>
      </c>
      <c r="G50" s="101"/>
      <c r="H50" s="101"/>
      <c r="I50" s="73"/>
      <c r="J50" s="73"/>
      <c r="K50" s="73"/>
      <c r="L50" s="101"/>
      <c r="M50" s="103"/>
      <c r="N50" s="73"/>
      <c r="O50" s="73"/>
      <c r="P50" s="74"/>
      <c r="Q50" s="110"/>
    </row>
    <row r="51" spans="1:17" ht="79.5" customHeight="1">
      <c r="A51" s="10"/>
      <c r="B51" s="2" t="s">
        <v>71</v>
      </c>
      <c r="C51" s="10" t="s">
        <v>36</v>
      </c>
      <c r="D51" s="10"/>
      <c r="E51" s="10"/>
      <c r="F51" s="10"/>
      <c r="G51" s="99">
        <f>J51</f>
        <v>1500.1</v>
      </c>
      <c r="H51" s="99"/>
      <c r="I51" s="99"/>
      <c r="J51" s="99">
        <v>1500.1</v>
      </c>
      <c r="K51" s="96"/>
      <c r="L51" s="99">
        <f>O51</f>
        <v>1493.6</v>
      </c>
      <c r="M51" s="73"/>
      <c r="N51" s="73"/>
      <c r="O51" s="99">
        <v>1493.6</v>
      </c>
      <c r="P51" s="62"/>
      <c r="Q51" s="135" t="s">
        <v>79</v>
      </c>
    </row>
    <row r="52" spans="1:17" ht="11.25">
      <c r="A52" s="10"/>
      <c r="B52" s="2" t="s">
        <v>65</v>
      </c>
      <c r="C52" s="10"/>
      <c r="D52" s="10">
        <v>19</v>
      </c>
      <c r="E52" s="10">
        <v>19</v>
      </c>
      <c r="F52" s="10"/>
      <c r="G52" s="100"/>
      <c r="H52" s="100"/>
      <c r="I52" s="100"/>
      <c r="J52" s="100"/>
      <c r="K52" s="97"/>
      <c r="L52" s="100"/>
      <c r="M52" s="73"/>
      <c r="N52" s="73"/>
      <c r="O52" s="100"/>
      <c r="P52" s="62"/>
      <c r="Q52" s="136"/>
    </row>
    <row r="53" spans="1:17" ht="24" customHeight="1">
      <c r="A53" s="10"/>
      <c r="B53" s="2" t="s">
        <v>72</v>
      </c>
      <c r="C53" s="10"/>
      <c r="D53" s="10">
        <v>52</v>
      </c>
      <c r="E53" s="10">
        <v>52</v>
      </c>
      <c r="F53" s="10"/>
      <c r="G53" s="100"/>
      <c r="H53" s="100"/>
      <c r="I53" s="100"/>
      <c r="J53" s="100"/>
      <c r="K53" s="97"/>
      <c r="L53" s="100"/>
      <c r="M53" s="73"/>
      <c r="N53" s="73"/>
      <c r="O53" s="100"/>
      <c r="P53" s="62"/>
      <c r="Q53" s="136"/>
    </row>
    <row r="54" spans="1:17" ht="24" customHeight="1">
      <c r="A54" s="10"/>
      <c r="B54" s="2" t="s">
        <v>73</v>
      </c>
      <c r="C54" s="10"/>
      <c r="D54" s="10">
        <v>6</v>
      </c>
      <c r="E54" s="10">
        <v>6</v>
      </c>
      <c r="F54" s="10"/>
      <c r="G54" s="101"/>
      <c r="H54" s="101"/>
      <c r="I54" s="101"/>
      <c r="J54" s="101"/>
      <c r="K54" s="98"/>
      <c r="L54" s="101"/>
      <c r="M54" s="73"/>
      <c r="N54" s="73"/>
      <c r="O54" s="101"/>
      <c r="P54" s="62"/>
      <c r="Q54" s="137"/>
    </row>
    <row r="55" spans="1:17" ht="67.5" customHeight="1">
      <c r="A55" s="20"/>
      <c r="B55" s="26" t="s">
        <v>75</v>
      </c>
      <c r="C55" s="20" t="s">
        <v>36</v>
      </c>
      <c r="D55" s="20">
        <v>93</v>
      </c>
      <c r="E55" s="20">
        <v>93</v>
      </c>
      <c r="F55" s="20">
        <v>0</v>
      </c>
      <c r="G55" s="73">
        <f>H55</f>
        <v>5781.3</v>
      </c>
      <c r="H55" s="73">
        <v>5781.3</v>
      </c>
      <c r="I55" s="73"/>
      <c r="J55" s="73"/>
      <c r="K55" s="73"/>
      <c r="L55" s="73">
        <f>M55</f>
        <v>5148.9</v>
      </c>
      <c r="M55" s="73">
        <v>5148.9</v>
      </c>
      <c r="N55" s="73"/>
      <c r="O55" s="73"/>
      <c r="P55" s="74"/>
      <c r="Q55" s="109" t="s">
        <v>101</v>
      </c>
    </row>
    <row r="56" spans="1:17" ht="71.25" customHeight="1">
      <c r="A56" s="20"/>
      <c r="B56" s="28" t="s">
        <v>76</v>
      </c>
      <c r="C56" s="20" t="s">
        <v>36</v>
      </c>
      <c r="D56" s="20">
        <v>24</v>
      </c>
      <c r="E56" s="20">
        <v>24</v>
      </c>
      <c r="F56" s="20">
        <v>0</v>
      </c>
      <c r="G56" s="73">
        <f>H56+J56</f>
        <v>430.3</v>
      </c>
      <c r="H56" s="73"/>
      <c r="I56" s="73"/>
      <c r="J56" s="73">
        <v>430.3</v>
      </c>
      <c r="K56" s="73"/>
      <c r="L56" s="73">
        <f>O56</f>
        <v>430.3</v>
      </c>
      <c r="M56" s="73"/>
      <c r="N56" s="73"/>
      <c r="O56" s="73">
        <v>430.3</v>
      </c>
      <c r="P56" s="74"/>
      <c r="Q56" s="110"/>
    </row>
    <row r="57" spans="1:17" ht="71.25" customHeight="1">
      <c r="A57" s="20"/>
      <c r="B57" s="28" t="s">
        <v>77</v>
      </c>
      <c r="C57" s="20" t="s">
        <v>36</v>
      </c>
      <c r="D57" s="20">
        <v>12</v>
      </c>
      <c r="E57" s="20">
        <v>12</v>
      </c>
      <c r="F57" s="20">
        <v>0</v>
      </c>
      <c r="G57" s="73">
        <f>H57+J57</f>
        <v>277.8</v>
      </c>
      <c r="H57" s="73"/>
      <c r="I57" s="73"/>
      <c r="J57" s="73">
        <v>277.8</v>
      </c>
      <c r="K57" s="73"/>
      <c r="L57" s="73">
        <f>O57</f>
        <v>277.7</v>
      </c>
      <c r="M57" s="73"/>
      <c r="N57" s="73"/>
      <c r="O57" s="73">
        <v>277.7</v>
      </c>
      <c r="P57" s="74"/>
      <c r="Q57" s="29" t="s">
        <v>78</v>
      </c>
    </row>
    <row r="58" spans="1:17" ht="168.75" customHeight="1">
      <c r="A58" s="1" t="s">
        <v>113</v>
      </c>
      <c r="B58" s="48"/>
      <c r="C58" s="10"/>
      <c r="D58" s="10"/>
      <c r="E58" s="10"/>
      <c r="F58" s="10"/>
      <c r="G58" s="104" t="s">
        <v>80</v>
      </c>
      <c r="H58" s="105"/>
      <c r="I58" s="105"/>
      <c r="J58" s="105"/>
      <c r="K58" s="106"/>
      <c r="L58" s="61"/>
      <c r="M58" s="61"/>
      <c r="N58" s="61"/>
      <c r="O58" s="61"/>
      <c r="P58" s="62"/>
      <c r="Q58" s="66" t="s">
        <v>100</v>
      </c>
    </row>
    <row r="59" spans="1:19" ht="96.75" customHeight="1">
      <c r="A59" s="49" t="s">
        <v>114</v>
      </c>
      <c r="B59" s="30"/>
      <c r="C59" s="24"/>
      <c r="D59" s="24"/>
      <c r="E59" s="24"/>
      <c r="F59" s="24"/>
      <c r="G59" s="82">
        <f>H59+I59+J59+H568+K59</f>
        <v>27209.3</v>
      </c>
      <c r="H59" s="82">
        <v>0</v>
      </c>
      <c r="I59" s="82">
        <v>15700</v>
      </c>
      <c r="J59" s="82">
        <v>11487.5</v>
      </c>
      <c r="K59" s="82">
        <v>21.8</v>
      </c>
      <c r="L59" s="82">
        <f>M59+N59+O59+P59</f>
        <v>27228.4</v>
      </c>
      <c r="M59" s="82">
        <f>M64</f>
        <v>0</v>
      </c>
      <c r="N59" s="82">
        <f>N60+N61+N62+N63+N64+N65+N67</f>
        <v>15590.5</v>
      </c>
      <c r="O59" s="82">
        <f>O60+O61+O62+O63+O64+O65+O66</f>
        <v>11487.4</v>
      </c>
      <c r="P59" s="87">
        <v>150.5</v>
      </c>
      <c r="Q59" s="88">
        <f>L59/G59</f>
        <v>1.000701965871963</v>
      </c>
      <c r="S59" s="8">
        <f>J61+J63+J64</f>
        <v>10028.2</v>
      </c>
    </row>
    <row r="60" spans="1:17" ht="78.75">
      <c r="A60" s="19"/>
      <c r="B60" s="2" t="s">
        <v>81</v>
      </c>
      <c r="C60" s="10" t="s">
        <v>46</v>
      </c>
      <c r="D60" s="10">
        <v>2</v>
      </c>
      <c r="E60" s="10">
        <v>2</v>
      </c>
      <c r="F60" s="10"/>
      <c r="G60" s="61"/>
      <c r="H60" s="61"/>
      <c r="I60" s="61"/>
      <c r="J60" s="61"/>
      <c r="K60" s="61"/>
      <c r="L60" s="61">
        <f>O60</f>
        <v>0</v>
      </c>
      <c r="M60" s="61"/>
      <c r="N60" s="61"/>
      <c r="O60" s="61"/>
      <c r="P60" s="62"/>
      <c r="Q60" s="89" t="e">
        <f>O60/L60</f>
        <v>#DIV/0!</v>
      </c>
    </row>
    <row r="61" spans="1:17" ht="63.75" customHeight="1">
      <c r="A61" s="47"/>
      <c r="B61" s="28" t="s">
        <v>83</v>
      </c>
      <c r="C61" s="20" t="s">
        <v>46</v>
      </c>
      <c r="D61" s="20">
        <v>1</v>
      </c>
      <c r="E61" s="20">
        <v>1</v>
      </c>
      <c r="F61" s="20"/>
      <c r="G61" s="73">
        <f>J61</f>
        <v>0</v>
      </c>
      <c r="H61" s="73"/>
      <c r="I61" s="73"/>
      <c r="J61" s="73"/>
      <c r="K61" s="73"/>
      <c r="L61" s="73">
        <f>O61</f>
        <v>0</v>
      </c>
      <c r="M61" s="73"/>
      <c r="N61" s="73"/>
      <c r="O61" s="73"/>
      <c r="P61" s="74"/>
      <c r="Q61" s="31" t="s">
        <v>82</v>
      </c>
    </row>
    <row r="62" spans="1:17" ht="56.25">
      <c r="A62" s="50"/>
      <c r="B62" s="28" t="s">
        <v>123</v>
      </c>
      <c r="C62" s="20" t="s">
        <v>46</v>
      </c>
      <c r="D62" s="20"/>
      <c r="E62" s="20"/>
      <c r="F62" s="20"/>
      <c r="G62" s="73">
        <f>I62</f>
        <v>150</v>
      </c>
      <c r="H62" s="73"/>
      <c r="I62" s="73">
        <v>150</v>
      </c>
      <c r="J62" s="73"/>
      <c r="K62" s="73"/>
      <c r="L62" s="73">
        <f>N62</f>
        <v>0</v>
      </c>
      <c r="M62" s="73"/>
      <c r="N62" s="73"/>
      <c r="O62" s="73">
        <v>150</v>
      </c>
      <c r="P62" s="74"/>
      <c r="Q62" s="71"/>
    </row>
    <row r="63" spans="1:17" ht="175.5" customHeight="1">
      <c r="A63" s="47"/>
      <c r="B63" s="28" t="s">
        <v>84</v>
      </c>
      <c r="C63" s="20" t="s">
        <v>46</v>
      </c>
      <c r="D63" s="20">
        <v>1</v>
      </c>
      <c r="E63" s="20">
        <v>1</v>
      </c>
      <c r="F63" s="20"/>
      <c r="G63" s="73">
        <f>J63+K63</f>
        <v>5308.2</v>
      </c>
      <c r="H63" s="73"/>
      <c r="I63" s="73"/>
      <c r="J63" s="73">
        <v>5308.2</v>
      </c>
      <c r="K63" s="73"/>
      <c r="L63" s="73">
        <f>O63</f>
        <v>5308.2</v>
      </c>
      <c r="M63" s="73"/>
      <c r="N63" s="73"/>
      <c r="O63" s="73">
        <v>5308.2</v>
      </c>
      <c r="P63" s="74"/>
      <c r="Q63" s="32" t="s">
        <v>85</v>
      </c>
    </row>
    <row r="64" spans="1:17" ht="33.75">
      <c r="A64" s="47"/>
      <c r="B64" s="28" t="s">
        <v>121</v>
      </c>
      <c r="C64" s="20" t="s">
        <v>46</v>
      </c>
      <c r="D64" s="20">
        <v>1</v>
      </c>
      <c r="E64" s="20">
        <v>1</v>
      </c>
      <c r="F64" s="20"/>
      <c r="G64" s="73">
        <f>H64+J64+I64</f>
        <v>20020</v>
      </c>
      <c r="H64" s="73"/>
      <c r="I64" s="73">
        <v>15300</v>
      </c>
      <c r="J64" s="73">
        <v>4720</v>
      </c>
      <c r="K64" s="73"/>
      <c r="L64" s="73">
        <f>M64+O64+N64</f>
        <v>20000</v>
      </c>
      <c r="M64" s="73"/>
      <c r="N64" s="73">
        <v>15280</v>
      </c>
      <c r="O64" s="73">
        <v>4720</v>
      </c>
      <c r="P64" s="74"/>
      <c r="Q64" s="71" t="s">
        <v>108</v>
      </c>
    </row>
    <row r="65" spans="1:17" ht="56.25">
      <c r="A65" s="34"/>
      <c r="B65" s="28" t="s">
        <v>122</v>
      </c>
      <c r="C65" s="20"/>
      <c r="D65" s="20"/>
      <c r="E65" s="20"/>
      <c r="F65" s="20"/>
      <c r="G65" s="73">
        <f>J65</f>
        <v>778.5</v>
      </c>
      <c r="H65" s="73"/>
      <c r="I65" s="73"/>
      <c r="J65" s="73">
        <v>778.5</v>
      </c>
      <c r="K65" s="73"/>
      <c r="L65" s="73">
        <f>M65+N65+O65+P65</f>
        <v>778.4</v>
      </c>
      <c r="M65" s="73"/>
      <c r="N65" s="73"/>
      <c r="O65" s="73">
        <v>778.4</v>
      </c>
      <c r="P65" s="74"/>
      <c r="Q65" s="71"/>
    </row>
    <row r="66" spans="1:17" ht="78.75">
      <c r="A66" s="34"/>
      <c r="B66" s="28" t="s">
        <v>124</v>
      </c>
      <c r="C66" s="20"/>
      <c r="D66" s="20"/>
      <c r="E66" s="20"/>
      <c r="F66" s="20"/>
      <c r="G66" s="73">
        <v>530.8</v>
      </c>
      <c r="H66" s="73"/>
      <c r="I66" s="73"/>
      <c r="J66" s="73">
        <v>530.8</v>
      </c>
      <c r="K66" s="73"/>
      <c r="L66" s="73">
        <f>O66</f>
        <v>530.8</v>
      </c>
      <c r="M66" s="73"/>
      <c r="N66" s="73"/>
      <c r="O66" s="73">
        <v>530.8</v>
      </c>
      <c r="P66" s="74"/>
      <c r="Q66" s="71"/>
    </row>
    <row r="67" spans="1:17" ht="67.5">
      <c r="A67" s="34"/>
      <c r="B67" s="28" t="s">
        <v>125</v>
      </c>
      <c r="C67" s="20"/>
      <c r="D67" s="20"/>
      <c r="E67" s="20"/>
      <c r="F67" s="20"/>
      <c r="G67" s="73">
        <v>400</v>
      </c>
      <c r="H67" s="73"/>
      <c r="I67" s="73">
        <v>400</v>
      </c>
      <c r="J67" s="73"/>
      <c r="K67" s="73"/>
      <c r="L67" s="73">
        <f>N67</f>
        <v>310.5</v>
      </c>
      <c r="M67" s="73"/>
      <c r="N67" s="73">
        <v>310.5</v>
      </c>
      <c r="O67" s="73"/>
      <c r="P67" s="74"/>
      <c r="Q67" s="71"/>
    </row>
    <row r="68" spans="1:17" ht="78.75">
      <c r="A68" s="34"/>
      <c r="B68" s="28" t="s">
        <v>129</v>
      </c>
      <c r="C68" s="20"/>
      <c r="D68" s="20"/>
      <c r="E68" s="20"/>
      <c r="F68" s="20"/>
      <c r="G68" s="73"/>
      <c r="H68" s="73"/>
      <c r="I68" s="73"/>
      <c r="J68" s="73"/>
      <c r="K68" s="73">
        <v>21.8</v>
      </c>
      <c r="L68" s="73"/>
      <c r="M68" s="73"/>
      <c r="N68" s="73"/>
      <c r="O68" s="73"/>
      <c r="P68" s="74"/>
      <c r="Q68" s="71"/>
    </row>
    <row r="69" spans="1:17" ht="39.75" customHeight="1">
      <c r="A69" s="46" t="s">
        <v>115</v>
      </c>
      <c r="B69" s="28"/>
      <c r="C69" s="20"/>
      <c r="D69" s="20"/>
      <c r="E69" s="20"/>
      <c r="F69" s="20"/>
      <c r="G69" s="131" t="s">
        <v>80</v>
      </c>
      <c r="H69" s="132"/>
      <c r="I69" s="132"/>
      <c r="J69" s="132"/>
      <c r="K69" s="133"/>
      <c r="L69" s="73"/>
      <c r="M69" s="73"/>
      <c r="N69" s="73"/>
      <c r="O69" s="73"/>
      <c r="P69" s="74"/>
      <c r="Q69" s="74"/>
    </row>
    <row r="70" spans="1:17" ht="45">
      <c r="A70" s="20"/>
      <c r="B70" s="28" t="s">
        <v>86</v>
      </c>
      <c r="C70" s="20" t="s">
        <v>46</v>
      </c>
      <c r="D70" s="20">
        <v>4</v>
      </c>
      <c r="E70" s="20">
        <v>4</v>
      </c>
      <c r="F70" s="20">
        <v>0</v>
      </c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71" t="s">
        <v>107</v>
      </c>
    </row>
    <row r="71" spans="1:17" ht="63.75" customHeight="1">
      <c r="A71" s="33" t="s">
        <v>128</v>
      </c>
      <c r="B71" s="28"/>
      <c r="C71" s="20"/>
      <c r="D71" s="20"/>
      <c r="E71" s="20"/>
      <c r="F71" s="20"/>
      <c r="G71" s="73">
        <v>20825.8</v>
      </c>
      <c r="H71" s="73"/>
      <c r="I71" s="73"/>
      <c r="J71" s="73">
        <v>20825.8</v>
      </c>
      <c r="K71" s="73"/>
      <c r="L71" s="73">
        <f>O71</f>
        <v>20757.7</v>
      </c>
      <c r="M71" s="73"/>
      <c r="N71" s="73"/>
      <c r="O71" s="73">
        <v>20757.7</v>
      </c>
      <c r="P71" s="74"/>
      <c r="Q71" s="71"/>
    </row>
    <row r="72" spans="1:17" ht="128.25" customHeight="1">
      <c r="A72" s="33" t="s">
        <v>116</v>
      </c>
      <c r="B72" s="28"/>
      <c r="C72" s="20"/>
      <c r="D72" s="20"/>
      <c r="E72" s="20"/>
      <c r="F72" s="20"/>
      <c r="G72" s="73">
        <f>J72</f>
        <v>0</v>
      </c>
      <c r="H72" s="73"/>
      <c r="I72" s="73"/>
      <c r="J72" s="73"/>
      <c r="K72" s="73"/>
      <c r="L72" s="73">
        <f>O72</f>
        <v>0</v>
      </c>
      <c r="M72" s="73"/>
      <c r="N72" s="73"/>
      <c r="O72" s="73"/>
      <c r="P72" s="74"/>
      <c r="Q72" s="90" t="e">
        <f>L72/G72</f>
        <v>#DIV/0!</v>
      </c>
    </row>
    <row r="73" spans="1:17" ht="27" customHeight="1">
      <c r="A73" s="20"/>
      <c r="B73" s="28" t="s">
        <v>87</v>
      </c>
      <c r="C73" s="20"/>
      <c r="D73" s="20"/>
      <c r="E73" s="20"/>
      <c r="F73" s="20"/>
      <c r="G73" s="73">
        <f>J73</f>
        <v>0</v>
      </c>
      <c r="H73" s="73"/>
      <c r="I73" s="73"/>
      <c r="J73" s="73"/>
      <c r="K73" s="73"/>
      <c r="L73" s="73"/>
      <c r="M73" s="73"/>
      <c r="N73" s="73"/>
      <c r="O73" s="73"/>
      <c r="P73" s="74"/>
      <c r="Q73" s="134"/>
    </row>
    <row r="74" spans="1:17" ht="57" customHeight="1">
      <c r="A74" s="28" t="s">
        <v>88</v>
      </c>
      <c r="B74" s="28" t="s">
        <v>89</v>
      </c>
      <c r="C74" s="20" t="s">
        <v>46</v>
      </c>
      <c r="D74" s="20">
        <v>17</v>
      </c>
      <c r="E74" s="20">
        <v>10</v>
      </c>
      <c r="F74" s="20">
        <f>E74/D74*100</f>
        <v>58.82352941176471</v>
      </c>
      <c r="G74" s="73"/>
      <c r="H74" s="73"/>
      <c r="I74" s="73"/>
      <c r="J74" s="73"/>
      <c r="K74" s="73"/>
      <c r="L74" s="73">
        <f>O74</f>
        <v>0</v>
      </c>
      <c r="M74" s="73"/>
      <c r="N74" s="73"/>
      <c r="O74" s="73"/>
      <c r="P74" s="74"/>
      <c r="Q74" s="134"/>
    </row>
    <row r="75" spans="1:17" ht="45">
      <c r="A75" s="20"/>
      <c r="B75" s="28" t="s">
        <v>90</v>
      </c>
      <c r="C75" s="20" t="s">
        <v>46</v>
      </c>
      <c r="D75" s="20">
        <v>17</v>
      </c>
      <c r="E75" s="20">
        <v>10</v>
      </c>
      <c r="F75" s="20">
        <f>E75/D75*100</f>
        <v>58.82352941176471</v>
      </c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74"/>
    </row>
    <row r="76" spans="1:18" ht="11.25">
      <c r="A76" s="34"/>
      <c r="B76" s="35"/>
      <c r="C76" s="34"/>
      <c r="D76" s="34"/>
      <c r="E76" s="34"/>
      <c r="F76" s="34"/>
      <c r="G76" s="91"/>
      <c r="H76" s="91"/>
      <c r="I76" s="91"/>
      <c r="J76" s="91"/>
      <c r="K76" s="91"/>
      <c r="L76" s="91"/>
      <c r="M76" s="91"/>
      <c r="N76" s="91"/>
      <c r="O76" s="91"/>
      <c r="P76" s="92"/>
      <c r="Q76" s="92"/>
      <c r="R76" s="93"/>
    </row>
    <row r="77" spans="1:18" ht="11.25">
      <c r="A77" s="19"/>
      <c r="B77" s="19"/>
      <c r="C77" s="19"/>
      <c r="D77" s="19"/>
      <c r="E77" s="19"/>
      <c r="F77" s="19"/>
      <c r="G77" s="94"/>
      <c r="H77" s="94"/>
      <c r="I77" s="94"/>
      <c r="J77" s="94"/>
      <c r="K77" s="94"/>
      <c r="L77" s="94"/>
      <c r="M77" s="94"/>
      <c r="N77" s="94"/>
      <c r="O77" s="94"/>
      <c r="P77" s="93"/>
      <c r="Q77" s="93"/>
      <c r="R77" s="93"/>
    </row>
    <row r="78" spans="1:18" ht="15.75">
      <c r="A78" s="45" t="s">
        <v>130</v>
      </c>
      <c r="B78" s="45"/>
      <c r="C78" s="45"/>
      <c r="D78" s="45"/>
      <c r="E78" s="45"/>
      <c r="F78" s="45"/>
      <c r="G78" s="128" t="s">
        <v>119</v>
      </c>
      <c r="H78" s="128"/>
      <c r="I78" s="94"/>
      <c r="J78" s="94"/>
      <c r="K78" s="94"/>
      <c r="L78" s="94"/>
      <c r="M78" s="94"/>
      <c r="N78" s="94"/>
      <c r="O78" s="94"/>
      <c r="P78" s="93"/>
      <c r="Q78" s="93"/>
      <c r="R78" s="93"/>
    </row>
    <row r="79" spans="1:18" ht="15.75">
      <c r="A79" s="45"/>
      <c r="B79" s="45"/>
      <c r="C79" s="45"/>
      <c r="D79" s="45"/>
      <c r="E79" s="45"/>
      <c r="F79" s="45"/>
      <c r="G79" s="95"/>
      <c r="H79" s="95"/>
      <c r="I79" s="94"/>
      <c r="J79" s="94"/>
      <c r="K79" s="94"/>
      <c r="L79" s="94"/>
      <c r="M79" s="94"/>
      <c r="N79" s="94"/>
      <c r="O79" s="94"/>
      <c r="P79" s="93"/>
      <c r="Q79" s="93"/>
      <c r="R79" s="93"/>
    </row>
    <row r="80" spans="1:18" ht="11.25">
      <c r="A80" s="19"/>
      <c r="B80" s="19"/>
      <c r="C80" s="19"/>
      <c r="D80" s="19"/>
      <c r="E80" s="19"/>
      <c r="F80" s="19"/>
      <c r="G80" s="94"/>
      <c r="H80" s="94"/>
      <c r="I80" s="94"/>
      <c r="J80" s="94"/>
      <c r="K80" s="94"/>
      <c r="L80" s="94"/>
      <c r="M80" s="94"/>
      <c r="N80" s="94"/>
      <c r="O80" s="94"/>
      <c r="P80" s="93"/>
      <c r="Q80" s="93"/>
      <c r="R80" s="93"/>
    </row>
    <row r="81" spans="1:18" ht="11.25">
      <c r="A81" s="19"/>
      <c r="B81" s="19"/>
      <c r="C81" s="19"/>
      <c r="D81" s="19"/>
      <c r="E81" s="19"/>
      <c r="F81" s="19"/>
      <c r="G81" s="94"/>
      <c r="H81" s="94"/>
      <c r="I81" s="94"/>
      <c r="J81" s="94"/>
      <c r="K81" s="94"/>
      <c r="L81" s="94"/>
      <c r="M81" s="94"/>
      <c r="N81" s="94"/>
      <c r="O81" s="94"/>
      <c r="P81" s="93"/>
      <c r="Q81" s="93"/>
      <c r="R81" s="93"/>
    </row>
    <row r="82" spans="1:18" ht="11.25">
      <c r="A82" s="19"/>
      <c r="B82" s="19"/>
      <c r="C82" s="19"/>
      <c r="D82" s="19"/>
      <c r="E82" s="19"/>
      <c r="F82" s="19"/>
      <c r="G82" s="94"/>
      <c r="H82" s="94"/>
      <c r="I82" s="94"/>
      <c r="J82" s="94"/>
      <c r="K82" s="94"/>
      <c r="L82" s="94"/>
      <c r="M82" s="94"/>
      <c r="N82" s="94"/>
      <c r="O82" s="94"/>
      <c r="P82" s="93"/>
      <c r="Q82" s="93"/>
      <c r="R82" s="93"/>
    </row>
    <row r="83" spans="1:18" ht="11.25">
      <c r="A83" s="19"/>
      <c r="B83" s="19"/>
      <c r="C83" s="19"/>
      <c r="D83" s="19"/>
      <c r="E83" s="19"/>
      <c r="F83" s="19"/>
      <c r="G83" s="94"/>
      <c r="H83" s="94"/>
      <c r="I83" s="94"/>
      <c r="J83" s="94"/>
      <c r="K83" s="94"/>
      <c r="L83" s="94"/>
      <c r="M83" s="94"/>
      <c r="N83" s="94"/>
      <c r="O83" s="94"/>
      <c r="P83" s="93"/>
      <c r="Q83" s="93"/>
      <c r="R83" s="93"/>
    </row>
    <row r="84" spans="1:18" ht="11.25">
      <c r="A84" s="19"/>
      <c r="B84" s="19"/>
      <c r="C84" s="19"/>
      <c r="D84" s="19"/>
      <c r="E84" s="19"/>
      <c r="F84" s="19"/>
      <c r="G84" s="94"/>
      <c r="H84" s="94"/>
      <c r="I84" s="94"/>
      <c r="J84" s="94"/>
      <c r="K84" s="94"/>
      <c r="L84" s="94"/>
      <c r="M84" s="94"/>
      <c r="N84" s="94"/>
      <c r="O84" s="94"/>
      <c r="P84" s="93"/>
      <c r="Q84" s="93"/>
      <c r="R84" s="93"/>
    </row>
    <row r="85" spans="1:18" ht="11.25">
      <c r="A85" s="19"/>
      <c r="B85" s="19"/>
      <c r="C85" s="19"/>
      <c r="D85" s="19"/>
      <c r="E85" s="19"/>
      <c r="F85" s="19"/>
      <c r="G85" s="94"/>
      <c r="H85" s="94"/>
      <c r="I85" s="94"/>
      <c r="J85" s="94"/>
      <c r="K85" s="94"/>
      <c r="L85" s="94"/>
      <c r="M85" s="94"/>
      <c r="N85" s="94"/>
      <c r="O85" s="94"/>
      <c r="P85" s="93"/>
      <c r="Q85" s="93"/>
      <c r="R85" s="93"/>
    </row>
    <row r="86" spans="1:18" ht="11.25">
      <c r="A86" s="19"/>
      <c r="B86" s="19"/>
      <c r="C86" s="19"/>
      <c r="D86" s="19"/>
      <c r="E86" s="19"/>
      <c r="F86" s="19"/>
      <c r="G86" s="94"/>
      <c r="H86" s="94"/>
      <c r="I86" s="94"/>
      <c r="J86" s="94"/>
      <c r="K86" s="94"/>
      <c r="L86" s="94"/>
      <c r="M86" s="94"/>
      <c r="N86" s="94"/>
      <c r="O86" s="94"/>
      <c r="P86" s="93"/>
      <c r="Q86" s="93"/>
      <c r="R86" s="93"/>
    </row>
    <row r="87" spans="1:18" ht="11.25">
      <c r="A87" s="19"/>
      <c r="B87" s="19"/>
      <c r="C87" s="19"/>
      <c r="D87" s="19"/>
      <c r="E87" s="19"/>
      <c r="F87" s="19"/>
      <c r="G87" s="94"/>
      <c r="H87" s="94"/>
      <c r="I87" s="94"/>
      <c r="J87" s="94"/>
      <c r="K87" s="94"/>
      <c r="L87" s="94"/>
      <c r="M87" s="94"/>
      <c r="N87" s="94"/>
      <c r="O87" s="94"/>
      <c r="P87" s="93"/>
      <c r="Q87" s="93"/>
      <c r="R87" s="93"/>
    </row>
    <row r="88" spans="1:18" ht="11.25">
      <c r="A88" s="19"/>
      <c r="B88" s="19"/>
      <c r="C88" s="19"/>
      <c r="D88" s="19"/>
      <c r="E88" s="19"/>
      <c r="F88" s="19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</row>
    <row r="89" spans="1:18" ht="11.25">
      <c r="A89" s="19"/>
      <c r="B89" s="19"/>
      <c r="C89" s="19"/>
      <c r="D89" s="19"/>
      <c r="E89" s="19"/>
      <c r="F89" s="19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</row>
    <row r="90" spans="1:18" ht="11.25">
      <c r="A90" s="19"/>
      <c r="B90" s="19"/>
      <c r="C90" s="19"/>
      <c r="D90" s="19"/>
      <c r="E90" s="19"/>
      <c r="F90" s="19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</row>
    <row r="91" spans="1:18" ht="11.25">
      <c r="A91" s="19"/>
      <c r="B91" s="19"/>
      <c r="C91" s="19"/>
      <c r="D91" s="19"/>
      <c r="E91" s="19"/>
      <c r="F91" s="19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</row>
    <row r="92" spans="1:18" ht="11.25">
      <c r="A92" s="19"/>
      <c r="B92" s="19"/>
      <c r="C92" s="19"/>
      <c r="D92" s="19"/>
      <c r="E92" s="19"/>
      <c r="F92" s="19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</row>
    <row r="93" spans="1:18" ht="11.25">
      <c r="A93" s="19"/>
      <c r="B93" s="19"/>
      <c r="C93" s="19"/>
      <c r="D93" s="19"/>
      <c r="E93" s="19"/>
      <c r="F93" s="19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</row>
    <row r="94" spans="1:18" ht="11.25">
      <c r="A94" s="19"/>
      <c r="B94" s="19"/>
      <c r="C94" s="19"/>
      <c r="D94" s="19"/>
      <c r="E94" s="19"/>
      <c r="F94" s="19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</row>
    <row r="95" spans="1:18" ht="11.25">
      <c r="A95" s="19"/>
      <c r="B95" s="19"/>
      <c r="C95" s="19"/>
      <c r="D95" s="19"/>
      <c r="E95" s="19"/>
      <c r="F95" s="19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</row>
    <row r="96" spans="1:18" ht="11.25">
      <c r="A96" s="19"/>
      <c r="B96" s="19"/>
      <c r="C96" s="19"/>
      <c r="D96" s="19"/>
      <c r="E96" s="19"/>
      <c r="F96" s="19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</row>
    <row r="97" spans="1:18" ht="11.25">
      <c r="A97" s="19"/>
      <c r="B97" s="19"/>
      <c r="C97" s="19"/>
      <c r="D97" s="19"/>
      <c r="E97" s="19"/>
      <c r="F97" s="19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</row>
    <row r="98" spans="1:18" ht="11.25">
      <c r="A98" s="19"/>
      <c r="B98" s="19"/>
      <c r="C98" s="19"/>
      <c r="D98" s="19"/>
      <c r="E98" s="19"/>
      <c r="F98" s="19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</row>
    <row r="99" spans="1:18" ht="11.25">
      <c r="A99" s="19"/>
      <c r="B99" s="19"/>
      <c r="C99" s="19"/>
      <c r="D99" s="19"/>
      <c r="E99" s="19"/>
      <c r="F99" s="19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</row>
    <row r="100" spans="1:18" ht="11.25">
      <c r="A100" s="19"/>
      <c r="B100" s="19"/>
      <c r="C100" s="19"/>
      <c r="D100" s="19"/>
      <c r="E100" s="19"/>
      <c r="F100" s="19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</row>
  </sheetData>
  <sheetProtection/>
  <mergeCells count="34">
    <mergeCell ref="C17:C19"/>
    <mergeCell ref="G78:H78"/>
    <mergeCell ref="Q3:Q4"/>
    <mergeCell ref="F4:F5"/>
    <mergeCell ref="G4:K4"/>
    <mergeCell ref="G51:G54"/>
    <mergeCell ref="L4:P4"/>
    <mergeCell ref="G69:K69"/>
    <mergeCell ref="Q73:Q74"/>
    <mergeCell ref="Q51:Q54"/>
    <mergeCell ref="A3:A5"/>
    <mergeCell ref="B3:F3"/>
    <mergeCell ref="G3:P3"/>
    <mergeCell ref="D2:P2"/>
    <mergeCell ref="B4:B5"/>
    <mergeCell ref="C4:C5"/>
    <mergeCell ref="D4:D5"/>
    <mergeCell ref="E4:E5"/>
    <mergeCell ref="G58:K58"/>
    <mergeCell ref="Q9:Q10"/>
    <mergeCell ref="Q49:Q50"/>
    <mergeCell ref="Q55:Q56"/>
    <mergeCell ref="Q20:Q22"/>
    <mergeCell ref="Q42:Q45"/>
    <mergeCell ref="J51:J54"/>
    <mergeCell ref="G49:G50"/>
    <mergeCell ref="H49:H50"/>
    <mergeCell ref="I51:I54"/>
    <mergeCell ref="K51:K54"/>
    <mergeCell ref="H51:H54"/>
    <mergeCell ref="O51:O54"/>
    <mergeCell ref="L51:L54"/>
    <mergeCell ref="L49:L50"/>
    <mergeCell ref="M49:M50"/>
  </mergeCells>
  <printOptions/>
  <pageMargins left="0.17" right="0.17" top="0.21" bottom="0.3" header="0.1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19:D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Екатерина</cp:lastModifiedBy>
  <cp:lastPrinted>2011-04-08T07:27:28Z</cp:lastPrinted>
  <dcterms:created xsi:type="dcterms:W3CDTF">2011-04-04T11:36:56Z</dcterms:created>
  <dcterms:modified xsi:type="dcterms:W3CDTF">2012-04-18T12:34:50Z</dcterms:modified>
  <cp:category/>
  <cp:version/>
  <cp:contentType/>
  <cp:contentStatus/>
</cp:coreProperties>
</file>